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57"/>
  </bookViews>
  <sheets>
    <sheet name="Форома 2а" sheetId="2" r:id="rId1"/>
  </sheets>
  <externalReferences>
    <externalReference r:id="rId2"/>
  </externalReferences>
  <definedNames>
    <definedName name="_xlnm.Print_Area" localSheetId="0">'Форома 2а'!$A$1:$K$23</definedName>
  </definedNames>
  <calcPr calcId="145621"/>
</workbook>
</file>

<file path=xl/calcChain.xml><?xml version="1.0" encoding="utf-8"?>
<calcChain xmlns="http://schemas.openxmlformats.org/spreadsheetml/2006/main">
  <c r="C18" i="2" l="1"/>
  <c r="C17" i="2"/>
  <c r="H14" i="2" l="1"/>
  <c r="H13" i="2"/>
  <c r="H12" i="2"/>
  <c r="H11" i="2"/>
  <c r="H10" i="2"/>
  <c r="H9" i="2"/>
  <c r="K16" i="2"/>
  <c r="K15" i="2"/>
  <c r="K14" i="2"/>
  <c r="K13" i="2"/>
  <c r="K12" i="2"/>
  <c r="K11" i="2"/>
  <c r="K10" i="2"/>
  <c r="K9" i="2"/>
  <c r="J16" i="2"/>
  <c r="J15" i="2"/>
  <c r="J14" i="2"/>
  <c r="J13" i="2"/>
  <c r="J12" i="2"/>
  <c r="J11" i="2"/>
  <c r="J10" i="2"/>
  <c r="J9" i="2"/>
  <c r="I16" i="2"/>
  <c r="I15" i="2"/>
  <c r="I14" i="2"/>
  <c r="I12" i="2"/>
  <c r="I11" i="2"/>
  <c r="I10" i="2"/>
  <c r="I9" i="2"/>
  <c r="H16" i="2"/>
  <c r="H15" i="2"/>
  <c r="G16" i="2"/>
  <c r="G15" i="2"/>
  <c r="G14" i="2"/>
  <c r="G13" i="2"/>
  <c r="G12" i="2"/>
  <c r="G11" i="2"/>
  <c r="G10" i="2"/>
  <c r="G9" i="2"/>
  <c r="F16" i="2"/>
  <c r="F15" i="2"/>
  <c r="F14" i="2"/>
  <c r="F12" i="2"/>
  <c r="F11" i="2"/>
  <c r="F10" i="2"/>
  <c r="F9" i="2"/>
  <c r="E16" i="2"/>
  <c r="E15" i="2"/>
  <c r="E14" i="2"/>
  <c r="E12" i="2"/>
  <c r="E11" i="2"/>
  <c r="E10" i="2"/>
  <c r="E9" i="2"/>
  <c r="D16" i="2"/>
  <c r="D15" i="2"/>
  <c r="D14" i="2"/>
  <c r="D13" i="2"/>
  <c r="D12" i="2"/>
  <c r="D11" i="2"/>
  <c r="D10" i="2"/>
  <c r="D9" i="2"/>
  <c r="C16" i="2"/>
  <c r="C15" i="2"/>
  <c r="C14" i="2"/>
  <c r="C12" i="2"/>
  <c r="C11" i="2"/>
  <c r="C10" i="2"/>
  <c r="C9" i="2"/>
  <c r="G8" i="2" l="1"/>
  <c r="D8" i="2" l="1"/>
  <c r="D7" i="2" s="1"/>
  <c r="E8" i="2"/>
  <c r="E7" i="2" s="1"/>
  <c r="F8" i="2"/>
  <c r="F7" i="2" s="1"/>
  <c r="G7" i="2"/>
  <c r="H8" i="2"/>
  <c r="H7" i="2" s="1"/>
  <c r="I8" i="2"/>
  <c r="I7" i="2" s="1"/>
  <c r="J8" i="2"/>
  <c r="J7" i="2" s="1"/>
  <c r="K8" i="2"/>
  <c r="K7" i="2" s="1"/>
  <c r="C8" i="2"/>
  <c r="C7" i="2" s="1"/>
  <c r="C5" i="2"/>
  <c r="C4" i="2" s="1"/>
  <c r="K4" i="2"/>
  <c r="D4" i="2"/>
  <c r="E4" i="2"/>
  <c r="F4" i="2"/>
  <c r="G4" i="2"/>
  <c r="H4" i="2"/>
  <c r="I4" i="2"/>
  <c r="J4" i="2"/>
  <c r="J18" i="2" l="1"/>
  <c r="H18" i="2"/>
  <c r="F18" i="2"/>
  <c r="D18" i="2"/>
  <c r="C22" i="2"/>
  <c r="I18" i="2"/>
  <c r="G18" i="2"/>
  <c r="E18" i="2"/>
  <c r="K18" i="2"/>
  <c r="G22" i="2" l="1"/>
  <c r="G17" i="2"/>
  <c r="D17" i="2"/>
  <c r="D22" i="2"/>
  <c r="H17" i="2"/>
  <c r="H22" i="2"/>
  <c r="K22" i="2"/>
  <c r="K17" i="2"/>
  <c r="E22" i="2"/>
  <c r="E17" i="2"/>
  <c r="I22" i="2"/>
  <c r="I17" i="2"/>
  <c r="F17" i="2"/>
  <c r="F22" i="2"/>
  <c r="J17" i="2"/>
  <c r="J22" i="2"/>
</calcChain>
</file>

<file path=xl/sharedStrings.xml><?xml version="1.0" encoding="utf-8"?>
<sst xmlns="http://schemas.openxmlformats.org/spreadsheetml/2006/main" count="61" uniqueCount="34">
  <si>
    <t>Ивановская область</t>
  </si>
  <si>
    <t>Костромская область</t>
  </si>
  <si>
    <t>Владимирская область</t>
  </si>
  <si>
    <t>Тверская область</t>
  </si>
  <si>
    <t>Вологодская область</t>
  </si>
  <si>
    <t>Кировская область</t>
  </si>
  <si>
    <t>Архангельская область</t>
  </si>
  <si>
    <t>Республика Коми</t>
  </si>
  <si>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</si>
  <si>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деятельности: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</si>
  <si>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</si>
  <si>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</si>
  <si>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</si>
  <si>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- расходы на оплату труда</t>
  </si>
  <si>
    <t xml:space="preserve"> - отчисления на социальные нужды</t>
  </si>
  <si>
    <t xml:space="preserve"> - материалы</t>
  </si>
  <si>
    <t xml:space="preserve"> - топливо</t>
  </si>
  <si>
    <t xml:space="preserve"> - электроэнергия</t>
  </si>
  <si>
    <t xml:space="preserve"> - прочие материальные затраты</t>
  </si>
  <si>
    <t xml:space="preserve"> - прочие </t>
  </si>
  <si>
    <t xml:space="preserve"> - амортизация</t>
  </si>
  <si>
    <t>Налог на прибыль и иные аналогичные обязательства</t>
  </si>
  <si>
    <t>Прибыль (убыток) всего по основным видам деятельности:</t>
  </si>
  <si>
    <t xml:space="preserve">в том числе прибыль (убыток) по регулируемым видам деятельности 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</si>
  <si>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</si>
  <si>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</si>
  <si>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</si>
  <si>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</si>
  <si>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 xml:space="preserve">Ярославская область </t>
  </si>
  <si>
    <t xml:space="preserve">Единица измерения </t>
  </si>
  <si>
    <t>(млн.руб.)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</si>
  <si>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"О естественных монополиях", включая структуру основных производственных затрат на выполнение регулируемых работ (оказание услуг)                                                                                                                                                                                                                     ОАО "СППК" за 2011 года.</t>
  </si>
  <si>
    <t>Отчёт за  2011 год</t>
  </si>
  <si>
    <t>Субсидии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</si>
</sst>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ont="1" applyFill="1"/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2" fontId="0" fillId="0" borderId="0" xfId="0" applyNumberFormat="1" applyAlignment="1">
      <alignment horizontal="center"/>
    </xf>
    <xf numFmtId="43" fontId="0" fillId="0" borderId="0" xfId="2" applyFont="1"/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3">
    <cellStyle name="Обычный" xfId="0" builtinId="0"/>
    <cellStyle name="Обычный_Данные для совещания по субъектам 11_10_2009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41;&#1054;&#1058;&#1040;/&#1044;&#1054;&#1043;&#1054;&#1042;&#1054;&#1056;&#1040;%20&#1042;%20&#1056;&#1045;&#1043;&#1048;&#1054;&#1053;&#1067;/4%20&#1082;&#1074;&#1072;&#1088;&#1090;&#1072;&#1083;-&#1075;&#1086;&#1076;/&#1060;&#1057;&#1058;%20235/&#1055;&#1088;&#1080;&#1083;&#1086;&#1078;&#1077;&#1085;&#1080;&#1103;%205%20&#1080;%207%20&#1079;&#1072;%20%202011%20&#1086;&#1090;%2029.02.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енда и инфраструктура"/>
      <sheetName val="ВСЕГО"/>
      <sheetName val="Костромская"/>
      <sheetName val="Кировская"/>
      <sheetName val="Ивановская"/>
      <sheetName val="Коми"/>
      <sheetName val="Владимирская"/>
      <sheetName val="Вологодская"/>
      <sheetName val="Ярославская"/>
      <sheetName val="Тверская"/>
      <sheetName val="Архангельская"/>
      <sheetName val="Распределение расходов"/>
      <sheetName val="9 месяцев"/>
    </sheetNames>
    <sheetDataSet>
      <sheetData sheetId="0"/>
      <sheetData sheetId="1"/>
      <sheetData sheetId="2">
        <row r="7">
          <cell r="D7">
            <v>25578618.753777742</v>
          </cell>
          <cell r="E7">
            <v>7778970.6897256859</v>
          </cell>
          <cell r="F7">
            <v>1488281.9661129396</v>
          </cell>
          <cell r="G7">
            <v>2695.5872106799579</v>
          </cell>
          <cell r="H7">
            <v>0</v>
          </cell>
          <cell r="I7">
            <v>54675741.380000003</v>
          </cell>
          <cell r="J7">
            <v>4108.1874322701933</v>
          </cell>
          <cell r="K7">
            <v>156513142.25134528</v>
          </cell>
        </row>
      </sheetData>
      <sheetData sheetId="3">
        <row r="7">
          <cell r="D7">
            <v>1493484.4387745834</v>
          </cell>
          <cell r="E7">
            <v>413903.04129622271</v>
          </cell>
          <cell r="F7">
            <v>89961.823720745495</v>
          </cell>
          <cell r="G7">
            <v>364.74136289492941</v>
          </cell>
          <cell r="I7">
            <v>6962672.9000000004</v>
          </cell>
          <cell r="J7">
            <v>555.88106262608187</v>
          </cell>
          <cell r="K7">
            <v>24324128.192410693</v>
          </cell>
        </row>
      </sheetData>
      <sheetData sheetId="4">
        <row r="7">
          <cell r="D7">
            <v>19175909.727047101</v>
          </cell>
          <cell r="E7">
            <v>5852202.5524201188</v>
          </cell>
          <cell r="F7">
            <v>1114189.8225502218</v>
          </cell>
          <cell r="G7">
            <v>1915.7443095467122</v>
          </cell>
          <cell r="I7">
            <v>34519989.630000003</v>
          </cell>
          <cell r="J7">
            <v>2919.6742975856778</v>
          </cell>
          <cell r="K7">
            <v>114212358.68236031</v>
          </cell>
        </row>
      </sheetData>
      <sheetData sheetId="5">
        <row r="7">
          <cell r="D7">
            <v>8213671.6978306482</v>
          </cell>
          <cell r="E7">
            <v>2369996.3482249039</v>
          </cell>
          <cell r="F7">
            <v>487638.10865996784</v>
          </cell>
          <cell r="G7">
            <v>1523.9726643081622</v>
          </cell>
          <cell r="H7">
            <v>0</v>
          </cell>
          <cell r="I7">
            <v>30000417.719999999</v>
          </cell>
          <cell r="J7">
            <v>2322.5979563298365</v>
          </cell>
          <cell r="K7">
            <v>98009805.313865557</v>
          </cell>
        </row>
      </sheetData>
      <sheetData sheetId="6">
        <row r="7">
          <cell r="D7">
            <v>3200552.1425854424</v>
          </cell>
          <cell r="E7">
            <v>880177.67094914522</v>
          </cell>
          <cell r="F7">
            <v>193307.72759161275</v>
          </cell>
          <cell r="G7">
            <v>816.74215431619541</v>
          </cell>
          <cell r="I7">
            <v>19229771.460000001</v>
          </cell>
          <cell r="J7">
            <v>1244.7491368386113</v>
          </cell>
          <cell r="K7">
            <v>51029831.963158056</v>
          </cell>
        </row>
      </sheetData>
      <sheetData sheetId="7">
        <row r="7">
          <cell r="D7">
            <v>33336661.003513683</v>
          </cell>
          <cell r="E7">
            <v>9966997.0900679734</v>
          </cell>
          <cell r="F7">
            <v>1952709.8236567075</v>
          </cell>
          <cell r="G7">
            <v>4394.8900906342014</v>
          </cell>
          <cell r="I7">
            <v>122230864.88</v>
          </cell>
          <cell r="J7">
            <v>6697.995956138212</v>
          </cell>
          <cell r="K7">
            <v>233678089.84176102</v>
          </cell>
        </row>
      </sheetData>
      <sheetData sheetId="8">
        <row r="7">
          <cell r="D7">
            <v>70974767.157083347</v>
          </cell>
          <cell r="E7">
            <v>21738179.259065378</v>
          </cell>
          <cell r="F7">
            <v>4117980.188348121</v>
          </cell>
          <cell r="G7">
            <v>6690.6326441764359</v>
          </cell>
          <cell r="I7">
            <v>157792436.10999998</v>
          </cell>
          <cell r="J7">
            <v>10196.803440022602</v>
          </cell>
          <cell r="K7">
            <v>356057032.71506459</v>
          </cell>
        </row>
      </sheetData>
      <sheetData sheetId="9">
        <row r="7">
          <cell r="D7">
            <v>380234.51115570223</v>
          </cell>
          <cell r="E7">
            <v>115811.85545781109</v>
          </cell>
          <cell r="F7">
            <v>22110.496308445778</v>
          </cell>
          <cell r="G7">
            <v>39.170691556254624</v>
          </cell>
          <cell r="I7">
            <v>706839.33000000007</v>
          </cell>
          <cell r="J7">
            <v>59.697769052756961</v>
          </cell>
          <cell r="K7">
            <v>2350809.8728351719</v>
          </cell>
        </row>
      </sheetData>
      <sheetData sheetId="10">
        <row r="7">
          <cell r="D7">
            <v>39020625.728231758</v>
          </cell>
          <cell r="E7">
            <v>11495765.262792762</v>
          </cell>
          <cell r="F7">
            <v>2298624.6030512392</v>
          </cell>
          <cell r="G7">
            <v>6022.2188718871494</v>
          </cell>
          <cell r="I7">
            <v>113569295.58</v>
          </cell>
          <cell r="J7">
            <v>9178.1129491360207</v>
          </cell>
          <cell r="K7">
            <v>383235159.55719942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80" zoomScaleNormal="80" workbookViewId="0">
      <selection activeCell="K18" sqref="K18"/>
    </sheetView>
  </sheetViews>
  <sheetFormatPr defaultRowHeight="15" x14ac:dyDescent="0.25"/>
  <cols>
    <col min="1" max="1" width="45.5703125" customWidth="1"/>
    <col min="2" max="2" width="15.28515625" customWidth="1"/>
    <col min="3" max="3" width="19.28515625" customWidth="1"/>
    <col min="4" max="7" width="18.140625" customWidth="1"/>
    <col min="8" max="8" width="17.85546875" customWidth="1"/>
    <col min="9" max="11" width="18.140625" customWidth="1"/>
  </cols>
  <sheetData>
    <row r="1" spans="1:11" ht="75.75" customHeight="1" x14ac:dyDescent="0.25">
      <c r="A1" s="19" t="s">
        <v>31</v>
      </c>
      <c r="B1" s="19"/>
      <c r="C1" s="19"/>
      <c r="D1" s="20"/>
      <c r="E1" s="20"/>
      <c r="F1" s="20"/>
      <c r="G1" s="20"/>
      <c r="H1" s="21"/>
      <c r="I1" s="21"/>
      <c r="J1" s="21"/>
      <c r="K1" s="21"/>
    </row>
    <row r="2" spans="1:11" ht="29.25" customHeight="1" x14ac:dyDescent="0.25">
      <c r="A2" s="22" t="s">
        <v>8</v>
      </c>
      <c r="B2" s="24" t="s">
        <v>29</v>
      </c>
      <c r="C2" s="3" t="s">
        <v>28</v>
      </c>
      <c r="D2" s="3" t="s">
        <v>1</v>
      </c>
      <c r="E2" s="3" t="s">
        <v>4</v>
      </c>
      <c r="F2" s="3" t="s">
        <v>0</v>
      </c>
      <c r="G2" s="3" t="s">
        <v>2</v>
      </c>
      <c r="H2" s="3" t="s">
        <v>3</v>
      </c>
      <c r="I2" s="3" t="s">
        <v>5</v>
      </c>
      <c r="J2" s="3" t="s">
        <v>7</v>
      </c>
      <c r="K2" s="3" t="s">
        <v>6</v>
      </c>
    </row>
    <row r="3" spans="1:11" ht="57.75" customHeight="1" thickBot="1" x14ac:dyDescent="0.3">
      <c r="A3" s="23"/>
      <c r="B3" s="25"/>
      <c r="C3" s="8" t="s">
        <v>32</v>
      </c>
      <c r="D3" s="8" t="s">
        <v>32</v>
      </c>
      <c r="E3" s="8" t="s">
        <v>32</v>
      </c>
      <c r="F3" s="8" t="s">
        <v>32</v>
      </c>
      <c r="G3" s="8" t="s">
        <v>32</v>
      </c>
      <c r="H3" s="8" t="s">
        <v>32</v>
      </c>
      <c r="I3" s="8" t="s">
        <v>32</v>
      </c>
      <c r="J3" s="8" t="s">
        <v>32</v>
      </c>
      <c r="K3" s="8" t="s">
        <v>32</v>
      </c>
    </row>
    <row r="4" spans="1:11" ht="30" x14ac:dyDescent="0.25">
      <c r="A4" s="2" t="s">
        <v>9</v>
      </c>
      <c r="B4" s="6" t="s">
        <v>30</v>
      </c>
      <c r="C4" s="7">
        <f>C5+C6</f>
        <v>278.57648899999998</v>
      </c>
      <c r="D4" s="7">
        <f t="shared" ref="D4:J4" si="0">D5+D6</f>
        <v>76.144567000000009</v>
      </c>
      <c r="E4" s="7">
        <f t="shared" si="0"/>
        <v>170.007813</v>
      </c>
      <c r="F4" s="7">
        <f t="shared" si="0"/>
        <v>126.307226</v>
      </c>
      <c r="G4" s="7">
        <f t="shared" si="0"/>
        <v>8.8376330000000003</v>
      </c>
      <c r="H4" s="7">
        <f t="shared" si="0"/>
        <v>1.6676059999999999</v>
      </c>
      <c r="I4" s="7">
        <f t="shared" si="0"/>
        <v>27.450779999999998</v>
      </c>
      <c r="J4" s="7">
        <f t="shared" si="0"/>
        <v>31.783387999999999</v>
      </c>
      <c r="K4" s="7">
        <f>K5+K6</f>
        <v>163.96071499999999</v>
      </c>
    </row>
    <row r="5" spans="1:11" ht="30" x14ac:dyDescent="0.25">
      <c r="A5" s="1" t="s">
        <v>10</v>
      </c>
      <c r="B5" s="4" t="s">
        <v>30</v>
      </c>
      <c r="C5" s="5">
        <f>188.476129</f>
        <v>188.47612899999999</v>
      </c>
      <c r="D5" s="5">
        <v>73.744567000000004</v>
      </c>
      <c r="E5" s="5">
        <v>151.23831300000001</v>
      </c>
      <c r="F5" s="5">
        <v>71.763226000000003</v>
      </c>
      <c r="G5" s="5">
        <v>8.8376330000000003</v>
      </c>
      <c r="H5" s="5">
        <v>1.6676059999999999</v>
      </c>
      <c r="I5" s="9">
        <v>2.75922</v>
      </c>
      <c r="J5" s="9">
        <v>24.783387999999999</v>
      </c>
      <c r="K5" s="5">
        <v>115.42289700000001</v>
      </c>
    </row>
    <row r="6" spans="1:11" s="16" customFormat="1" ht="19.5" customHeight="1" x14ac:dyDescent="0.25">
      <c r="A6" s="13" t="s">
        <v>33</v>
      </c>
      <c r="B6" s="14" t="s">
        <v>30</v>
      </c>
      <c r="C6" s="15">
        <v>90.100359999999995</v>
      </c>
      <c r="D6" s="15">
        <v>2.4</v>
      </c>
      <c r="E6" s="15">
        <v>18.769500000000001</v>
      </c>
      <c r="F6" s="15">
        <v>54.543999999999997</v>
      </c>
      <c r="G6" s="15">
        <v>0</v>
      </c>
      <c r="H6" s="15">
        <v>0</v>
      </c>
      <c r="I6" s="15">
        <v>24.691559999999999</v>
      </c>
      <c r="J6" s="15">
        <v>7</v>
      </c>
      <c r="K6" s="15">
        <v>48.537818000000001</v>
      </c>
    </row>
    <row r="7" spans="1:11" x14ac:dyDescent="0.25">
      <c r="A7" s="2" t="s">
        <v>11</v>
      </c>
      <c r="B7" s="6" t="s">
        <v>30</v>
      </c>
      <c r="C7" s="6">
        <f>C8</f>
        <v>610.69728286564555</v>
      </c>
      <c r="D7" s="6">
        <f t="shared" ref="D7:K7" si="1">D8</f>
        <v>246.04155881560459</v>
      </c>
      <c r="E7" s="6">
        <f t="shared" si="1"/>
        <v>401.1764155250462</v>
      </c>
      <c r="F7" s="6">
        <f t="shared" si="1"/>
        <v>174.87948583298487</v>
      </c>
      <c r="G7" s="6">
        <f t="shared" si="1"/>
        <v>74.535702455575418</v>
      </c>
      <c r="H7" s="6">
        <f t="shared" si="1"/>
        <v>3.57590493421774</v>
      </c>
      <c r="I7" s="6">
        <f t="shared" si="1"/>
        <v>33.285071018627768</v>
      </c>
      <c r="J7" s="6">
        <f t="shared" si="1"/>
        <v>139.08400418380384</v>
      </c>
      <c r="K7" s="6">
        <f t="shared" si="1"/>
        <v>549.63467106309622</v>
      </c>
    </row>
    <row r="8" spans="1:11" ht="30" x14ac:dyDescent="0.25">
      <c r="A8" s="1" t="s">
        <v>12</v>
      </c>
      <c r="B8" s="4" t="s">
        <v>30</v>
      </c>
      <c r="C8" s="4">
        <f>C9+C10+C11+C12+C13+C14+C15+C16</f>
        <v>610.69728286564555</v>
      </c>
      <c r="D8" s="4">
        <f t="shared" ref="D8:K8" si="2">D9+D10+D11+D12+D13+D14+D15+D16</f>
        <v>246.04155881560459</v>
      </c>
      <c r="E8" s="4">
        <f t="shared" si="2"/>
        <v>401.1764155250462</v>
      </c>
      <c r="F8" s="4">
        <f t="shared" si="2"/>
        <v>174.87948583298487</v>
      </c>
      <c r="G8" s="4">
        <f>G9+G10+G11+G12+G13+G14+G15+G16</f>
        <v>74.535702455575418</v>
      </c>
      <c r="H8" s="4">
        <f t="shared" si="2"/>
        <v>3.57590493421774</v>
      </c>
      <c r="I8" s="4">
        <f t="shared" si="2"/>
        <v>33.285071018627768</v>
      </c>
      <c r="J8" s="4">
        <f t="shared" si="2"/>
        <v>139.08400418380384</v>
      </c>
      <c r="K8" s="4">
        <f t="shared" si="2"/>
        <v>549.63467106309622</v>
      </c>
    </row>
    <row r="9" spans="1:11" x14ac:dyDescent="0.25">
      <c r="A9" s="1" t="s">
        <v>13</v>
      </c>
      <c r="B9" s="4" t="s">
        <v>30</v>
      </c>
      <c r="C9" s="4">
        <f>[1]Ярославская!$D$7/1000000</f>
        <v>70.974767157083349</v>
      </c>
      <c r="D9" s="5">
        <f>[1]Костромская!$D$7/1000000</f>
        <v>25.578618753777743</v>
      </c>
      <c r="E9" s="5">
        <f>[1]Вологодская!$D$7/1000000</f>
        <v>33.336661003513683</v>
      </c>
      <c r="F9" s="17">
        <f>[1]Ивановская!$D$7/1000000</f>
        <v>19.175909727047102</v>
      </c>
      <c r="G9" s="5">
        <f>[1]Владимирская!$D$7/1000000</f>
        <v>3.2005521425854422</v>
      </c>
      <c r="H9" s="5">
        <f>[1]Тверская!$D$7/1000000</f>
        <v>0.38023451115570223</v>
      </c>
      <c r="I9" s="5">
        <f>[1]Кировская!$D$7/1000000</f>
        <v>1.4934844387745834</v>
      </c>
      <c r="J9" s="5">
        <f>[1]Коми!$D$7/1000000</f>
        <v>8.2136716978306481</v>
      </c>
      <c r="K9" s="5">
        <f>[1]Архангельская!$D$7/1000000</f>
        <v>39.020625728231757</v>
      </c>
    </row>
    <row r="10" spans="1:11" x14ac:dyDescent="0.25">
      <c r="A10" s="1" t="s">
        <v>14</v>
      </c>
      <c r="B10" s="4" t="s">
        <v>30</v>
      </c>
      <c r="C10" s="4">
        <f>[1]Ярославская!$E$7/1000000</f>
        <v>21.73817925906538</v>
      </c>
      <c r="D10" s="5">
        <f>[1]Костромская!$E$7/1000000</f>
        <v>7.7789706897256856</v>
      </c>
      <c r="E10" s="5">
        <f>[1]Вологодская!$E$7/1000000</f>
        <v>9.9669970900679736</v>
      </c>
      <c r="F10" s="5">
        <f>[1]Ивановская!$E$7/1000000</f>
        <v>5.8522025524201187</v>
      </c>
      <c r="G10" s="5">
        <f>[1]Владимирская!$E$7/1000000</f>
        <v>0.88017767094914523</v>
      </c>
      <c r="H10" s="5">
        <f>[1]Тверская!$E$7/1000000</f>
        <v>0.11581185545781109</v>
      </c>
      <c r="I10" s="5">
        <f>[1]Кировская!$E$7/1000000</f>
        <v>0.41390304129622274</v>
      </c>
      <c r="J10" s="5">
        <f>[1]Коми!$E$7/1000000</f>
        <v>2.369996348224904</v>
      </c>
      <c r="K10" s="5">
        <f>[1]Архангельская!$E$7/1000000</f>
        <v>11.495765262792762</v>
      </c>
    </row>
    <row r="11" spans="1:11" x14ac:dyDescent="0.25">
      <c r="A11" s="1" t="s">
        <v>15</v>
      </c>
      <c r="B11" s="4" t="s">
        <v>30</v>
      </c>
      <c r="C11" s="4">
        <f>[1]Ярославская!$F$7/1000000</f>
        <v>4.1179801883481213</v>
      </c>
      <c r="D11" s="5">
        <f>[1]Костромская!$F$7/1000000</f>
        <v>1.4882819661129396</v>
      </c>
      <c r="E11" s="5">
        <f>[1]Вологодская!$F$7/1000000</f>
        <v>1.9527098236567075</v>
      </c>
      <c r="F11" s="5">
        <f>[1]Ивановская!$F$7/1000000</f>
        <v>1.1141898225502218</v>
      </c>
      <c r="G11" s="5">
        <f>[1]Владимирская!$F$7/1000000</f>
        <v>0.19330772759161274</v>
      </c>
      <c r="H11" s="5">
        <f>[1]Тверская!$F$7/1000000</f>
        <v>2.2110496308445776E-2</v>
      </c>
      <c r="I11" s="5">
        <f>[1]Кировская!$F$7/1000000</f>
        <v>8.9961823720745501E-2</v>
      </c>
      <c r="J11" s="5">
        <f>[1]Коми!$F$7/1000000</f>
        <v>0.48763810865996782</v>
      </c>
      <c r="K11" s="5">
        <f>[1]Архангельская!$F$7/1000000</f>
        <v>2.2986246030512389</v>
      </c>
    </row>
    <row r="12" spans="1:11" x14ac:dyDescent="0.25">
      <c r="A12" s="1" t="s">
        <v>16</v>
      </c>
      <c r="B12" s="4" t="s">
        <v>30</v>
      </c>
      <c r="C12" s="4">
        <f>[1]Ярославская!$G$7/1000000</f>
        <v>6.6906326441764355E-3</v>
      </c>
      <c r="D12" s="5">
        <f>[1]Костромская!$G$7/1000000</f>
        <v>2.695587210679958E-3</v>
      </c>
      <c r="E12" s="5">
        <f>[1]Вологодская!$G$7/1000000</f>
        <v>4.3948900906342018E-3</v>
      </c>
      <c r="F12" s="5">
        <f>[1]Ивановская!$G$7/1000000</f>
        <v>1.9157443095467123E-3</v>
      </c>
      <c r="G12" s="5">
        <f>[1]Владимирская!$G$7/1000000</f>
        <v>8.1674215431619542E-4</v>
      </c>
      <c r="H12" s="5">
        <f>[1]Тверская!$G$7/1000000</f>
        <v>3.9170691556254624E-5</v>
      </c>
      <c r="I12" s="5">
        <f>[1]Кировская!$G$7/1000000</f>
        <v>3.6474136289492941E-4</v>
      </c>
      <c r="J12" s="5">
        <f>[1]Коми!$G$7/10000000</f>
        <v>1.5239726643081621E-4</v>
      </c>
      <c r="K12" s="5">
        <f>[1]Архангельская!$G$7/1000000</f>
        <v>6.0222188718871495E-3</v>
      </c>
    </row>
    <row r="13" spans="1:11" x14ac:dyDescent="0.25">
      <c r="A13" s="1" t="s">
        <v>17</v>
      </c>
      <c r="B13" s="4" t="s">
        <v>30</v>
      </c>
      <c r="C13" s="4">
        <v>0</v>
      </c>
      <c r="D13" s="5">
        <f>[1]Костромская!$H$7</f>
        <v>0</v>
      </c>
      <c r="E13" s="5">
        <v>0</v>
      </c>
      <c r="F13" s="5">
        <v>0</v>
      </c>
      <c r="G13" s="5">
        <f>0</f>
        <v>0</v>
      </c>
      <c r="H13" s="5">
        <f>0</f>
        <v>0</v>
      </c>
      <c r="I13" s="5">
        <v>0</v>
      </c>
      <c r="J13" s="5">
        <f>[1]Коми!$H$7</f>
        <v>0</v>
      </c>
      <c r="K13" s="5">
        <f>0</f>
        <v>0</v>
      </c>
    </row>
    <row r="14" spans="1:11" x14ac:dyDescent="0.25">
      <c r="A14" s="1" t="s">
        <v>18</v>
      </c>
      <c r="B14" s="4" t="s">
        <v>30</v>
      </c>
      <c r="C14" s="4">
        <f>[1]Ярославская!$I$7/1000000</f>
        <v>157.79243610999998</v>
      </c>
      <c r="D14" s="5">
        <f>[1]Костромская!$I$7/1000000</f>
        <v>54.675741380000005</v>
      </c>
      <c r="E14" s="5">
        <f>[1]Вологодская!$I$7/1000000</f>
        <v>122.23086488</v>
      </c>
      <c r="F14" s="5">
        <f>[1]Ивановская!$I$7/1000000</f>
        <v>34.519989630000005</v>
      </c>
      <c r="G14" s="5">
        <f>[1]Владимирская!$I$7/1000000</f>
        <v>19.229771460000002</v>
      </c>
      <c r="H14" s="5">
        <f>[1]Тверская!$I$7/1000000</f>
        <v>0.7068393300000001</v>
      </c>
      <c r="I14" s="5">
        <f>[1]Кировская!$I$7/1000000</f>
        <v>6.9626729000000003</v>
      </c>
      <c r="J14" s="5">
        <f>[1]Коми!$I$7/1000000</f>
        <v>30.000417719999998</v>
      </c>
      <c r="K14" s="5">
        <f>[1]Архангельская!$I$7/1000000</f>
        <v>113.56929558</v>
      </c>
    </row>
    <row r="15" spans="1:11" x14ac:dyDescent="0.25">
      <c r="A15" s="1" t="s">
        <v>20</v>
      </c>
      <c r="B15" s="4" t="s">
        <v>30</v>
      </c>
      <c r="C15" s="4">
        <f>[1]Ярославская!$J$7/1000000</f>
        <v>1.0196803440022602E-2</v>
      </c>
      <c r="D15" s="5">
        <f>[1]Костромская!$J$7/1000000</f>
        <v>4.1081874322701937E-3</v>
      </c>
      <c r="E15" s="5">
        <f>[1]Вологодская!$J$7/1000000</f>
        <v>6.697995956138212E-3</v>
      </c>
      <c r="F15" s="5">
        <f>[1]Ивановская!$J$7/1000000</f>
        <v>2.9196742975856776E-3</v>
      </c>
      <c r="G15" s="5">
        <f>[1]Владимирская!$J$7/1000000</f>
        <v>1.2447491368386113E-3</v>
      </c>
      <c r="H15" s="5">
        <f>[1]Тверская!$J$7/1000000</f>
        <v>5.9697769052756957E-5</v>
      </c>
      <c r="I15" s="5">
        <f>[1]Кировская!$J$7/1000000</f>
        <v>5.5588106262608188E-4</v>
      </c>
      <c r="J15" s="5">
        <f>[1]Коми!$J$7/1000000</f>
        <v>2.3225979563298365E-3</v>
      </c>
      <c r="K15" s="5">
        <f>[1]Архангельская!$J$7/1000000</f>
        <v>9.1781129491360202E-3</v>
      </c>
    </row>
    <row r="16" spans="1:11" x14ac:dyDescent="0.25">
      <c r="A16" s="1" t="s">
        <v>19</v>
      </c>
      <c r="B16" s="4" t="s">
        <v>30</v>
      </c>
      <c r="C16" s="4">
        <f>[1]Ярославская!$K$7/1000000</f>
        <v>356.05703271506457</v>
      </c>
      <c r="D16" s="5">
        <f>[1]Костромская!$K$7/1000000</f>
        <v>156.51314225134527</v>
      </c>
      <c r="E16" s="5">
        <f>[1]Вологодская!$K$7/1000000</f>
        <v>233.67808984176102</v>
      </c>
      <c r="F16" s="5">
        <f>[1]Ивановская!$K$7/1000000</f>
        <v>114.2123586823603</v>
      </c>
      <c r="G16" s="5">
        <f>[1]Владимирская!$K$7/1000000</f>
        <v>51.02983196315806</v>
      </c>
      <c r="H16" s="5">
        <f>[1]Тверская!$K$7/1000000</f>
        <v>2.3508098728351721</v>
      </c>
      <c r="I16" s="5">
        <f>[1]Кировская!$K$7/1000000</f>
        <v>24.324128192410694</v>
      </c>
      <c r="J16" s="5">
        <f>[1]Коми!$K$7/1000000</f>
        <v>98.009805313865556</v>
      </c>
      <c r="K16" s="5">
        <f>[1]Архангельская!$K$7/1000000</f>
        <v>383.23515955719944</v>
      </c>
    </row>
    <row r="17" spans="1:11" ht="30" x14ac:dyDescent="0.25">
      <c r="A17" s="2" t="s">
        <v>22</v>
      </c>
      <c r="B17" s="6" t="s">
        <v>30</v>
      </c>
      <c r="C17" s="6">
        <f>C18</f>
        <v>-332.12079386564557</v>
      </c>
      <c r="D17" s="6">
        <f t="shared" ref="D17:K17" si="3">D18</f>
        <v>-169.89699181560457</v>
      </c>
      <c r="E17" s="6">
        <f t="shared" si="3"/>
        <v>-231.1686025250462</v>
      </c>
      <c r="F17" s="6">
        <f t="shared" si="3"/>
        <v>-48.572259832984869</v>
      </c>
      <c r="G17" s="6">
        <f t="shared" si="3"/>
        <v>-65.698069455575421</v>
      </c>
      <c r="H17" s="6">
        <f t="shared" si="3"/>
        <v>-1.9082989342177401</v>
      </c>
      <c r="I17" s="6">
        <f t="shared" si="3"/>
        <v>-5.8342910186277699</v>
      </c>
      <c r="J17" s="6">
        <f t="shared" si="3"/>
        <v>-107.30061618380384</v>
      </c>
      <c r="K17" s="6">
        <f t="shared" si="3"/>
        <v>-385.67395606309623</v>
      </c>
    </row>
    <row r="18" spans="1:11" ht="30" x14ac:dyDescent="0.25">
      <c r="A18" s="1" t="s">
        <v>23</v>
      </c>
      <c r="B18" s="4" t="s">
        <v>30</v>
      </c>
      <c r="C18" s="4">
        <f>C4-C7</f>
        <v>-332.12079386564557</v>
      </c>
      <c r="D18" s="4">
        <f t="shared" ref="D18:K18" si="4">D4-D7</f>
        <v>-169.89699181560457</v>
      </c>
      <c r="E18" s="4">
        <f t="shared" si="4"/>
        <v>-231.1686025250462</v>
      </c>
      <c r="F18" s="4">
        <f t="shared" si="4"/>
        <v>-48.572259832984869</v>
      </c>
      <c r="G18" s="4">
        <f t="shared" si="4"/>
        <v>-65.698069455575421</v>
      </c>
      <c r="H18" s="4">
        <f t="shared" si="4"/>
        <v>-1.9082989342177401</v>
      </c>
      <c r="I18" s="4">
        <f t="shared" si="4"/>
        <v>-5.8342910186277699</v>
      </c>
      <c r="J18" s="4">
        <f t="shared" si="4"/>
        <v>-107.30061618380384</v>
      </c>
      <c r="K18" s="4">
        <f t="shared" si="4"/>
        <v>-385.67395606309623</v>
      </c>
    </row>
    <row r="19" spans="1:11" x14ac:dyDescent="0.25">
      <c r="A19" s="1" t="s">
        <v>24</v>
      </c>
      <c r="B19" s="4" t="s">
        <v>30</v>
      </c>
      <c r="C19" s="4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1" t="s">
        <v>25</v>
      </c>
      <c r="B20" s="4" t="s">
        <v>30</v>
      </c>
      <c r="C20" s="4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1" t="s">
        <v>26</v>
      </c>
      <c r="B21" s="4" t="s">
        <v>30</v>
      </c>
      <c r="C21" s="4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1" t="s">
        <v>27</v>
      </c>
      <c r="B22" s="4" t="s">
        <v>30</v>
      </c>
      <c r="C22" s="4">
        <f>C18</f>
        <v>-332.12079386564557</v>
      </c>
      <c r="D22" s="4">
        <f t="shared" ref="D22:K22" si="5">D18</f>
        <v>-169.89699181560457</v>
      </c>
      <c r="E22" s="4">
        <f t="shared" si="5"/>
        <v>-231.1686025250462</v>
      </c>
      <c r="F22" s="4">
        <f t="shared" si="5"/>
        <v>-48.572259832984869</v>
      </c>
      <c r="G22" s="4">
        <f t="shared" si="5"/>
        <v>-65.698069455575421</v>
      </c>
      <c r="H22" s="4">
        <f t="shared" si="5"/>
        <v>-1.9082989342177401</v>
      </c>
      <c r="I22" s="4">
        <f t="shared" si="5"/>
        <v>-5.8342910186277699</v>
      </c>
      <c r="J22" s="4">
        <f t="shared" si="5"/>
        <v>-107.30061618380384</v>
      </c>
      <c r="K22" s="4">
        <f t="shared" si="5"/>
        <v>-385.67395606309623</v>
      </c>
    </row>
    <row r="23" spans="1:11" ht="30" x14ac:dyDescent="0.25">
      <c r="A23" s="1" t="s">
        <v>21</v>
      </c>
      <c r="B23" s="4" t="s">
        <v>30</v>
      </c>
      <c r="C23" s="4"/>
      <c r="D23" s="5"/>
      <c r="E23" s="5"/>
      <c r="F23" s="5"/>
      <c r="G23" s="5"/>
      <c r="H23" s="5"/>
      <c r="I23" s="5"/>
      <c r="J23" s="5"/>
      <c r="K23" s="5"/>
    </row>
    <row r="25" spans="1:11" x14ac:dyDescent="0.25">
      <c r="C25" s="18"/>
      <c r="D25" s="18"/>
      <c r="E25" s="18"/>
      <c r="F25" s="18"/>
      <c r="G25" s="18"/>
      <c r="H25" s="18"/>
      <c r="I25" s="18"/>
      <c r="J25" s="18"/>
      <c r="K25" s="18"/>
    </row>
    <row r="26" spans="1:11" x14ac:dyDescent="0.25"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C27" s="10"/>
      <c r="D27" s="10"/>
      <c r="E27" s="10"/>
      <c r="F27" s="10"/>
      <c r="G27" s="11"/>
      <c r="H27" s="11"/>
      <c r="I27" s="11"/>
      <c r="J27" s="12"/>
      <c r="K27" s="10"/>
    </row>
    <row r="28" spans="1:11" x14ac:dyDescent="0.25">
      <c r="C28" s="10"/>
      <c r="D28" s="10"/>
      <c r="E28" s="10"/>
      <c r="F28" s="10"/>
      <c r="G28" s="10"/>
      <c r="H28" s="10"/>
      <c r="I28" s="10"/>
      <c r="J28" s="10"/>
      <c r="K28" s="10"/>
    </row>
  </sheetData>
  <mergeCells count="3">
    <mergeCell ref="A1:K1"/>
    <mergeCell ref="A2:A3"/>
    <mergeCell ref="B2:B3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Форома 2а</vt:lpstr>
      <vt:lpstr>'Форома 2а'!Область_печати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2012-06-19T04:36:41Z</dcterms:modified>
</cp:coreProperties>
</file>